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_TOVÁBBADOTT TÁMOGATÁSOK\_2016_ÉV_TÁMOGATÁSOK\SZAKMAI_SEGÉDLETEK\Továbbadott_tamogatasok_Dokumentumtar\"/>
    </mc:Choice>
  </mc:AlternateContent>
  <bookViews>
    <workbookView xWindow="0" yWindow="15" windowWidth="15195" windowHeight="8445"/>
  </bookViews>
  <sheets>
    <sheet name="számlaösszesítő" sheetId="1" r:id="rId1"/>
    <sheet name="Munka1" sheetId="2" state="hidden" r:id="rId2"/>
  </sheets>
  <definedNames>
    <definedName name="dologi_kiadások">Munka1!$B$1:$B$7</definedName>
    <definedName name="_xlnm.Print_Titles" localSheetId="0">számlaösszesítő!$1:$5</definedName>
    <definedName name="_xlnm.Print_Area" localSheetId="0">számlaösszesítő!$A$1:$P$44</definedName>
  </definedNames>
  <calcPr calcId="171027"/>
</workbook>
</file>

<file path=xl/calcChain.xml><?xml version="1.0" encoding="utf-8"?>
<calcChain xmlns="http://schemas.openxmlformats.org/spreadsheetml/2006/main">
  <c r="M30" i="1" l="1"/>
  <c r="M21" i="1"/>
  <c r="N29" i="1"/>
  <c r="C15" i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N32" i="1"/>
  <c r="N30" i="1"/>
  <c r="M17" i="1"/>
  <c r="N19" i="1" s="1"/>
  <c r="M14" i="1"/>
  <c r="N14" i="1" s="1"/>
  <c r="N16" i="1"/>
  <c r="L34" i="1"/>
  <c r="K34" i="1"/>
  <c r="J34" i="1"/>
  <c r="I34" i="1"/>
  <c r="H34" i="1"/>
  <c r="N21" i="1"/>
  <c r="M34" i="1"/>
  <c r="N17" i="1" l="1"/>
</calcChain>
</file>

<file path=xl/comments1.xml><?xml version="1.0" encoding="utf-8"?>
<comments xmlns="http://schemas.openxmlformats.org/spreadsheetml/2006/main">
  <authors>
    <author>Blasko</author>
  </authors>
  <commentList>
    <comment ref="N21" authorId="0" shapeId="0">
      <text>
        <r>
          <rPr>
            <b/>
            <sz val="9"/>
            <color indexed="81"/>
            <rFont val="Tahoma"/>
            <family val="2"/>
            <charset val="238"/>
          </rPr>
          <t>Blasko:</t>
        </r>
        <r>
          <rPr>
            <sz val="9"/>
            <color indexed="81"/>
            <rFont val="Tahoma"/>
            <family val="2"/>
            <charset val="238"/>
          </rPr>
          <t xml:space="preserve">
Tervtől felfelé max. 10%-kal lehet eltérni szerződés módosítás nélkül
</t>
        </r>
      </text>
    </comment>
  </commentList>
</comments>
</file>

<file path=xl/sharedStrings.xml><?xml version="1.0" encoding="utf-8"?>
<sst xmlns="http://schemas.openxmlformats.org/spreadsheetml/2006/main" count="110" uniqueCount="90">
  <si>
    <t>Kedvezményezett neve:</t>
  </si>
  <si>
    <t>Támogató tölti ki!</t>
  </si>
  <si>
    <t>Elszámolást ellenőrizte:</t>
  </si>
  <si>
    <t>Dátum:</t>
  </si>
  <si>
    <t>Szerződés összege:</t>
  </si>
  <si>
    <t>csatolt számla sorszáma</t>
  </si>
  <si>
    <t>Összesen</t>
  </si>
  <si>
    <t xml:space="preserve">Dátum: </t>
  </si>
  <si>
    <t>Teljesítés dátuma</t>
  </si>
  <si>
    <t>Sorok igény szerint beszúrhatók, de ügyelni kell az utolsó 2 oszlopban és az utolsó, "összesen" sorban lévő képletek hivatkozásainak helyességére. A kitöltött táblázato(ka)t a szerződésben megjelölt e-mail címre is meg kell küldeni!!!</t>
  </si>
  <si>
    <t>Jelen elszámolás összeállítójának neve, telefonszáma, e-mail címe:</t>
  </si>
  <si>
    <t>Előző részletek elszámolásában elfogadott összeg</t>
  </si>
  <si>
    <t>Beruházás</t>
  </si>
  <si>
    <t>Elszámolandó támogatás összege:</t>
  </si>
  <si>
    <r>
      <t xml:space="preserve">A bizonylatot kiállító (Szállító) neve </t>
    </r>
    <r>
      <rPr>
        <sz val="8"/>
        <rFont val="Arial"/>
        <family val="2"/>
        <charset val="238"/>
      </rPr>
      <t>(lehet rövidíteni)</t>
    </r>
  </si>
  <si>
    <t>Támogatásra elszámolt - összesen</t>
  </si>
  <si>
    <t>Eltérés összege / %-a</t>
  </si>
  <si>
    <t>Bérköltség, egyéb személyi jellegű kifizetések</t>
  </si>
  <si>
    <t xml:space="preserve">Alulírott kedvezményezett kijelentem, hogy a támogatásként elszámolt fenti összeg a támogatási szerződésben foglaltaknak megfelelően került felhasználásra. Kijelentem, hogy a csatolt bizonylatok másolatai az eredetivel mindenben megegyeznek. </t>
  </si>
  <si>
    <t>Amennyiben a támogatás felhasználása során közbeszerzési eljárás lefolytatására sor került, az elszámoláshoz csatolandó a jelen szabályzat 31.2. pontja szerinti ellenőrzéshez (az eljárás beazonosításához) szükséges valamennyi adat.</t>
  </si>
  <si>
    <t>Igazoljuk, hogy a jegyzékben foglaltak az érvényes pénzügyi és számviteli rendelkezések szerint kerültek felhasználásra, kifizetésre és könyvelésre.</t>
  </si>
  <si>
    <r>
      <t>*</t>
    </r>
    <r>
      <rPr>
        <sz val="8"/>
        <rFont val="Arial"/>
        <family val="2"/>
        <charset val="238"/>
      </rPr>
      <t>Áfa-visszaigénylés esetén a "Számla összege" oszlopban az Áfa nélküli (nettó) összeget kell szerepeltetni.</t>
    </r>
  </si>
  <si>
    <t>(cégszerű) aláírás</t>
  </si>
  <si>
    <t xml:space="preserve">                                                                                                                       </t>
  </si>
  <si>
    <t>………………………………………………</t>
  </si>
  <si>
    <t>Számla / bizonylat adatai</t>
  </si>
  <si>
    <t>SZÁMLAÖSSZESÍTŐ (TÉTELES ELSZÁMOLÁS)</t>
  </si>
  <si>
    <t>Alulírott nyilatkozom, hogy a támogatott tevékenység megvalósításáról szóló beszámolóban, a fenti számlaösszesítőben kizárólag olyan költségek kerültek feltüntetésre, amelyek kifizetése előtt azok jogosságáról és összegszerűségéről – ellenszolgáltatás teljesítését követően esedékes kifizetés előtt ezen felül az ellenszolgáltatás teljesítéséről is – előzetesen meggyőződtem.</t>
  </si>
  <si>
    <r>
      <t>TÁMOGATÁS</t>
    </r>
    <r>
      <rPr>
        <b/>
        <sz val="8"/>
        <rFont val="Arial"/>
        <family val="2"/>
        <charset val="238"/>
      </rPr>
      <t xml:space="preserve"> elszámolásának részletezése</t>
    </r>
  </si>
  <si>
    <r>
      <t xml:space="preserve">A számlán szereplő összegből a </t>
    </r>
    <r>
      <rPr>
        <b/>
        <sz val="8"/>
        <color indexed="57"/>
        <rFont val="Arial"/>
        <family val="2"/>
        <charset val="238"/>
      </rPr>
      <t>támogatás</t>
    </r>
    <r>
      <rPr>
        <b/>
        <sz val="8"/>
        <rFont val="Arial"/>
        <family val="2"/>
        <charset val="238"/>
      </rPr>
      <t xml:space="preserve"> terhére elszámolt összeg</t>
    </r>
  </si>
  <si>
    <t>Munkaadókat terhelő járulékok és szociális hozzájárulási adó</t>
  </si>
  <si>
    <t>A költségterv rovatai</t>
  </si>
  <si>
    <t>DOLOGI KIADÁSOK</t>
  </si>
  <si>
    <t>anyagköltség, készletbeszerzés</t>
  </si>
  <si>
    <t>szellemi tevékenység költségei, szakértői, előadói díjak</t>
  </si>
  <si>
    <t>bérleti díjak</t>
  </si>
  <si>
    <t>rezsi jellegű kiadások</t>
  </si>
  <si>
    <t>szállítási utazási költségek</t>
  </si>
  <si>
    <t>egyéb szolgáltatások vásárlása</t>
  </si>
  <si>
    <t>egyéb dologi kiadások</t>
  </si>
  <si>
    <t>1. sz. melléklet</t>
  </si>
  <si>
    <t>Termék /
szolgáltatás megnevezése</t>
  </si>
  <si>
    <t>Költségterv rovataiban igényelt támogatás</t>
  </si>
  <si>
    <t>Számla összege* 
(Ft)</t>
  </si>
  <si>
    <t>a MOKSZ 2574-9/2016. számú szerződés keretében biztosított támogatás felhasználásáról</t>
  </si>
  <si>
    <t>Aláírás:</t>
  </si>
  <si>
    <r>
      <t>Számla /
Bizonylat eredeti sorszáma</t>
    </r>
    <r>
      <rPr>
        <b/>
        <sz val="8"/>
        <rFont val="Arial"/>
        <charset val="238"/>
      </rPr>
      <t xml:space="preserve"> </t>
    </r>
  </si>
  <si>
    <t>MINTA EGYESÜLET</t>
  </si>
  <si>
    <t>Kitöltő Ilonka, 06/1/999-9999, info@mintaegyesulet.hu</t>
  </si>
  <si>
    <t>Minta Egyesület</t>
  </si>
  <si>
    <t>bérjegyzék 09</t>
  </si>
  <si>
    <t>Béköltség 09. hó - Edző József</t>
  </si>
  <si>
    <t>Béköltség 09. hó - Pénzügyes Jolán</t>
  </si>
  <si>
    <t>bérjegyzék 10.</t>
  </si>
  <si>
    <t>Béköltség 10. hó - Edző József</t>
  </si>
  <si>
    <t>SZOCHÓ 09. hó - Pénzügyes Jolán</t>
  </si>
  <si>
    <t>EKHO 09. hó - Edző József</t>
  </si>
  <si>
    <t>EKHO 10. hó - Edző József</t>
  </si>
  <si>
    <t>SZOCHÓ 10. hó - Pénzügyes Jolán</t>
  </si>
  <si>
    <t>25/2016</t>
  </si>
  <si>
    <t>Jeges Kft</t>
  </si>
  <si>
    <t>Jégbérlet 07. hó</t>
  </si>
  <si>
    <t>74/2016</t>
  </si>
  <si>
    <t>Jégbérlet 08. hó</t>
  </si>
  <si>
    <t>Figyelni: Bér + járulék szumm. 30%-nál nem lehet magasabb</t>
  </si>
  <si>
    <t>Rec008/2016</t>
  </si>
  <si>
    <t xml:space="preserve">Deutsche Partner </t>
  </si>
  <si>
    <t>Szállásdíj Drezda - 400 EUR</t>
  </si>
  <si>
    <t>WZ-25698</t>
  </si>
  <si>
    <t>OTP Travel Kft</t>
  </si>
  <si>
    <t>Repülőjegy Drezda</t>
  </si>
  <si>
    <t xml:space="preserve">2016/06/27-i EUR MNB közáp árfolyam - kiegyenlítés napján: </t>
  </si>
  <si>
    <t>2016/06/16-i EUR MNB középárfolyam: 314,87</t>
  </si>
  <si>
    <t>Megjegyzések, magyarázatok</t>
  </si>
  <si>
    <t>EUR 317,36 - 2016/06/27-i utaláskor</t>
  </si>
  <si>
    <t>JZ4EWS 015269</t>
  </si>
  <si>
    <t>Sportbolt Bt</t>
  </si>
  <si>
    <t>könyvelési díj -07. hó</t>
  </si>
  <si>
    <t>Könyvelő Bt</t>
  </si>
  <si>
    <t>256/16</t>
  </si>
  <si>
    <t>Korcsolya penge</t>
  </si>
  <si>
    <t>Vízum-Oroszország</t>
  </si>
  <si>
    <t>Öltöző kialakítás</t>
  </si>
  <si>
    <t>KI-458/2016</t>
  </si>
  <si>
    <t>Város</t>
  </si>
  <si>
    <t>2017. január 10.</t>
  </si>
  <si>
    <t>CC-V-58</t>
  </si>
  <si>
    <t>Orosz Követség</t>
  </si>
  <si>
    <t>Beruházó E.V.</t>
  </si>
  <si>
    <r>
      <t xml:space="preserve"> </t>
    </r>
    <r>
      <rPr>
        <b/>
        <sz val="18"/>
        <color rgb="FFFF0000"/>
        <rFont val="Times New Roman"/>
        <family val="1"/>
        <charset val="238"/>
      </rPr>
      <t>MINTA KITÖLTÉS-</t>
    </r>
    <r>
      <rPr>
        <b/>
        <sz val="12"/>
        <rFont val="Times New Roman"/>
        <family val="1"/>
        <charset val="238"/>
      </rPr>
      <t>ÖSSZESÍTŐ ELSZÁMOLÁSI TÁBLÁZAT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</si>
</sst>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\ _F_t_-;\-* #,##0\ _F_t_-;_-* &quot;-&quot;\ _F_t_-;_-@_-"/>
    <numFmt numFmtId="164" formatCode="#,##0\ &quot;Ft&quot;"/>
    <numFmt numFmtId="165" formatCode="#,##0_ ;[Red]\-#,##0\ "/>
    <numFmt numFmtId="166" formatCode="0.0%"/>
    <numFmt numFmtId="167" formatCode="#,##0\ &quot;HUF&quot;"/>
  </numFmts>
  <fonts count="22" x14ac:knownFonts="1">
    <font>
      <sz val="10"/>
      <name val="Arial"/>
      <charset val="238"/>
    </font>
    <font>
      <sz val="8"/>
      <name val="Arial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Arial"/>
      <family val="2"/>
      <charset val="238"/>
    </font>
    <font>
      <b/>
      <i/>
      <sz val="10"/>
      <color indexed="55"/>
      <name val="Arial"/>
      <family val="2"/>
      <charset val="238"/>
    </font>
    <font>
      <b/>
      <sz val="8"/>
      <color indexed="57"/>
      <name val="Arial"/>
      <family val="2"/>
      <charset val="238"/>
    </font>
    <font>
      <sz val="12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8"/>
      <color theme="9" tint="-0.499984740745262"/>
      <name val="Arial"/>
      <family val="2"/>
      <charset val="238"/>
    </font>
    <font>
      <b/>
      <sz val="18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3" fontId="8" fillId="2" borderId="3" xfId="0" applyNumberFormat="1" applyFont="1" applyFill="1" applyBorder="1" applyAlignment="1">
      <alignment wrapText="1"/>
    </xf>
    <xf numFmtId="165" fontId="8" fillId="2" borderId="3" xfId="0" applyNumberFormat="1" applyFont="1" applyFill="1" applyBorder="1" applyAlignment="1">
      <alignment wrapText="1"/>
    </xf>
    <xf numFmtId="0" fontId="4" fillId="0" borderId="0" xfId="0" applyFont="1"/>
    <xf numFmtId="0" fontId="11" fillId="0" borderId="0" xfId="0" applyFont="1" applyAlignment="1">
      <alignment wrapText="1"/>
    </xf>
    <xf numFmtId="0" fontId="13" fillId="0" borderId="0" xfId="0" applyFont="1"/>
    <xf numFmtId="0" fontId="14" fillId="0" borderId="0" xfId="0" applyFont="1" applyAlignment="1">
      <alignment wrapText="1"/>
    </xf>
    <xf numFmtId="0" fontId="12" fillId="0" borderId="0" xfId="0" applyFont="1"/>
    <xf numFmtId="0" fontId="14" fillId="0" borderId="0" xfId="0" applyFont="1" applyAlignment="1">
      <alignment horizontal="center" wrapText="1"/>
    </xf>
    <xf numFmtId="164" fontId="7" fillId="0" borderId="0" xfId="0" applyNumberFormat="1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 applyBorder="1" applyAlignment="1">
      <alignment vertical="center" wrapText="1"/>
    </xf>
    <xf numFmtId="164" fontId="6" fillId="0" borderId="4" xfId="0" applyNumberFormat="1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5" fontId="7" fillId="2" borderId="8" xfId="0" applyNumberFormat="1" applyFont="1" applyFill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165" fontId="7" fillId="2" borderId="10" xfId="0" applyNumberFormat="1" applyFont="1" applyFill="1" applyBorder="1" applyAlignment="1">
      <alignment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/>
    <xf numFmtId="0" fontId="11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0" fontId="6" fillId="0" borderId="0" xfId="0" applyFont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41" fontId="7" fillId="0" borderId="3" xfId="0" applyNumberFormat="1" applyFont="1" applyBorder="1" applyAlignment="1">
      <alignment vertical="center" wrapText="1"/>
    </xf>
    <xf numFmtId="0" fontId="7" fillId="3" borderId="0" xfId="0" applyFont="1" applyFill="1" applyAlignment="1">
      <alignment wrapText="1"/>
    </xf>
    <xf numFmtId="0" fontId="11" fillId="0" borderId="0" xfId="0" applyFont="1"/>
    <xf numFmtId="0" fontId="10" fillId="3" borderId="3" xfId="0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165" fontId="8" fillId="0" borderId="13" xfId="0" applyNumberFormat="1" applyFont="1" applyBorder="1" applyAlignment="1">
      <alignment horizontal="center" vertical="center" wrapText="1"/>
    </xf>
    <xf numFmtId="166" fontId="8" fillId="2" borderId="14" xfId="0" applyNumberFormat="1" applyFont="1" applyFill="1" applyBorder="1" applyAlignment="1">
      <alignment horizontal="center" vertical="top" wrapText="1"/>
    </xf>
    <xf numFmtId="165" fontId="8" fillId="2" borderId="15" xfId="0" applyNumberFormat="1" applyFont="1" applyFill="1" applyBorder="1" applyAlignment="1">
      <alignment vertical="top" wrapText="1"/>
    </xf>
    <xf numFmtId="165" fontId="8" fillId="2" borderId="14" xfId="0" applyNumberFormat="1" applyFont="1" applyFill="1" applyBorder="1" applyAlignment="1">
      <alignment vertical="top" wrapText="1"/>
    </xf>
    <xf numFmtId="166" fontId="8" fillId="2" borderId="15" xfId="0" applyNumberFormat="1" applyFont="1" applyFill="1" applyBorder="1" applyAlignment="1">
      <alignment horizontal="center" vertical="top" wrapText="1"/>
    </xf>
    <xf numFmtId="166" fontId="8" fillId="2" borderId="16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165" fontId="8" fillId="2" borderId="45" xfId="0" applyNumberFormat="1" applyFont="1" applyFill="1" applyBorder="1" applyAlignment="1">
      <alignment horizontal="right" vertical="top" wrapText="1"/>
    </xf>
    <xf numFmtId="3" fontId="20" fillId="0" borderId="41" xfId="0" applyNumberFormat="1" applyFont="1" applyBorder="1" applyAlignment="1">
      <alignment vertical="top" wrapText="1"/>
    </xf>
    <xf numFmtId="0" fontId="8" fillId="2" borderId="12" xfId="0" applyFont="1" applyFill="1" applyBorder="1" applyAlignment="1">
      <alignment horizontal="right" wrapText="1"/>
    </xf>
    <xf numFmtId="0" fontId="8" fillId="2" borderId="32" xfId="0" applyFont="1" applyFill="1" applyBorder="1" applyAlignment="1">
      <alignment horizontal="right" wrapText="1"/>
    </xf>
    <xf numFmtId="0" fontId="8" fillId="2" borderId="41" xfId="0" applyFont="1" applyFill="1" applyBorder="1" applyAlignment="1">
      <alignment horizontal="right" wrapText="1"/>
    </xf>
    <xf numFmtId="0" fontId="4" fillId="3" borderId="0" xfId="0" applyFont="1" applyFill="1" applyAlignment="1">
      <alignment horizontal="left" vertical="top" wrapText="1"/>
    </xf>
    <xf numFmtId="0" fontId="10" fillId="0" borderId="1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3" fontId="8" fillId="2" borderId="7" xfId="0" applyNumberFormat="1" applyFont="1" applyFill="1" applyBorder="1" applyAlignment="1">
      <alignment horizontal="center" vertical="top" wrapText="1"/>
    </xf>
    <xf numFmtId="3" fontId="8" fillId="2" borderId="40" xfId="0" applyNumberFormat="1" applyFont="1" applyFill="1" applyBorder="1" applyAlignment="1">
      <alignment horizontal="center" vertical="top" wrapText="1"/>
    </xf>
    <xf numFmtId="3" fontId="8" fillId="2" borderId="11" xfId="0" applyNumberFormat="1" applyFont="1" applyFill="1" applyBorder="1" applyAlignment="1">
      <alignment horizontal="center" vertical="top" wrapText="1"/>
    </xf>
    <xf numFmtId="3" fontId="8" fillId="2" borderId="34" xfId="0" applyNumberFormat="1" applyFont="1" applyFill="1" applyBorder="1" applyAlignment="1">
      <alignment horizontal="center" vertical="top" wrapText="1"/>
    </xf>
    <xf numFmtId="0" fontId="10" fillId="0" borderId="7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167" fontId="6" fillId="0" borderId="29" xfId="0" applyNumberFormat="1" applyFont="1" applyBorder="1" applyAlignment="1">
      <alignment horizontal="center" vertical="center" wrapText="1"/>
    </xf>
    <xf numFmtId="167" fontId="6" fillId="0" borderId="25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8" fillId="0" borderId="41" xfId="0" applyFont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3" fontId="20" fillId="0" borderId="30" xfId="0" applyNumberFormat="1" applyFont="1" applyBorder="1" applyAlignment="1">
      <alignment vertical="top" wrapText="1"/>
    </xf>
    <xf numFmtId="3" fontId="20" fillId="0" borderId="31" xfId="0" applyNumberFormat="1" applyFont="1" applyBorder="1" applyAlignment="1">
      <alignment vertical="top" wrapText="1"/>
    </xf>
    <xf numFmtId="164" fontId="16" fillId="5" borderId="12" xfId="0" applyNumberFormat="1" applyFont="1" applyFill="1" applyBorder="1" applyAlignment="1">
      <alignment horizontal="center" vertical="center" wrapText="1"/>
    </xf>
    <xf numFmtId="164" fontId="8" fillId="5" borderId="32" xfId="0" applyNumberFormat="1" applyFont="1" applyFill="1" applyBorder="1" applyAlignment="1">
      <alignment horizontal="center" vertical="center" wrapText="1"/>
    </xf>
    <xf numFmtId="164" fontId="8" fillId="5" borderId="33" xfId="0" applyNumberFormat="1" applyFont="1" applyFill="1" applyBorder="1" applyAlignment="1">
      <alignment horizontal="center" vertical="center" wrapText="1"/>
    </xf>
    <xf numFmtId="3" fontId="8" fillId="2" borderId="11" xfId="0" applyNumberFormat="1" applyFont="1" applyFill="1" applyBorder="1" applyAlignment="1">
      <alignment vertical="top" wrapText="1"/>
    </xf>
    <xf numFmtId="3" fontId="8" fillId="2" borderId="34" xfId="0" applyNumberFormat="1" applyFont="1" applyFill="1" applyBorder="1" applyAlignment="1">
      <alignment vertical="top" wrapText="1"/>
    </xf>
    <xf numFmtId="3" fontId="8" fillId="2" borderId="35" xfId="0" applyNumberFormat="1" applyFont="1" applyFill="1" applyBorder="1" applyAlignment="1">
      <alignment vertical="top" wrapText="1"/>
    </xf>
    <xf numFmtId="3" fontId="20" fillId="0" borderId="33" xfId="0" applyNumberFormat="1" applyFont="1" applyBorder="1" applyAlignment="1">
      <alignment vertical="top" wrapText="1"/>
    </xf>
    <xf numFmtId="3" fontId="20" fillId="0" borderId="36" xfId="0" applyNumberFormat="1" applyFont="1" applyBorder="1" applyAlignment="1">
      <alignment vertical="top" wrapText="1"/>
    </xf>
    <xf numFmtId="165" fontId="8" fillId="2" borderId="15" xfId="0" applyNumberFormat="1" applyFont="1" applyFill="1" applyBorder="1" applyAlignment="1">
      <alignment horizontal="right" vertical="top" wrapText="1"/>
    </xf>
    <xf numFmtId="165" fontId="8" fillId="2" borderId="37" xfId="0" applyNumberFormat="1" applyFont="1" applyFill="1" applyBorder="1" applyAlignment="1">
      <alignment horizontal="right" vertical="top" wrapText="1"/>
    </xf>
    <xf numFmtId="3" fontId="20" fillId="0" borderId="38" xfId="0" applyNumberFormat="1" applyFont="1" applyBorder="1" applyAlignment="1">
      <alignment vertical="top" wrapText="1"/>
    </xf>
    <xf numFmtId="3" fontId="20" fillId="0" borderId="39" xfId="0" applyNumberFormat="1" applyFont="1" applyBorder="1" applyAlignment="1">
      <alignment vertical="top" wrapText="1"/>
    </xf>
    <xf numFmtId="166" fontId="8" fillId="2" borderId="14" xfId="0" applyNumberFormat="1" applyFont="1" applyFill="1" applyBorder="1" applyAlignment="1">
      <alignment horizontal="center" vertical="top" wrapText="1"/>
    </xf>
    <xf numFmtId="166" fontId="8" fillId="2" borderId="37" xfId="0" applyNumberFormat="1" applyFont="1" applyFill="1" applyBorder="1" applyAlignment="1">
      <alignment horizontal="center" vertical="top" wrapText="1"/>
    </xf>
    <xf numFmtId="3" fontId="8" fillId="2" borderId="7" xfId="0" applyNumberFormat="1" applyFont="1" applyFill="1" applyBorder="1" applyAlignment="1">
      <alignment vertical="top" wrapText="1"/>
    </xf>
    <xf numFmtId="3" fontId="8" fillId="2" borderId="40" xfId="0" applyNumberFormat="1" applyFont="1" applyFill="1" applyBorder="1" applyAlignment="1">
      <alignment vertical="top" wrapText="1"/>
    </xf>
    <xf numFmtId="3" fontId="8" fillId="2" borderId="19" xfId="0" applyNumberFormat="1" applyFont="1" applyFill="1" applyBorder="1" applyAlignment="1">
      <alignment vertical="top" wrapText="1"/>
    </xf>
    <xf numFmtId="0" fontId="10" fillId="0" borderId="11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164" fontId="4" fillId="0" borderId="27" xfId="0" applyNumberFormat="1" applyFont="1" applyBorder="1" applyAlignment="1">
      <alignment horizontal="center" wrapText="1"/>
    </xf>
    <xf numFmtId="164" fontId="4" fillId="0" borderId="28" xfId="0" applyNumberFormat="1" applyFont="1" applyBorder="1" applyAlignment="1">
      <alignment horizont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164" fontId="4" fillId="0" borderId="29" xfId="0" applyNumberFormat="1" applyFont="1" applyBorder="1" applyAlignment="1">
      <alignment horizontal="center" wrapText="1"/>
    </xf>
    <xf numFmtId="164" fontId="4" fillId="0" borderId="26" xfId="0" applyNumberFormat="1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>
    <pageSetUpPr fitToPage="1"/>
  </sheetPr>
  <dimension ref="A1:P53"/>
  <sheetViews>
    <sheetView tabSelected="1" zoomScaleNormal="100" workbookViewId="0">
      <selection activeCell="A2" sqref="A2:N2"/>
    </sheetView>
  </sheetViews>
  <sheetFormatPr defaultRowHeight="11.25" x14ac:dyDescent="0.2"/>
  <cols>
    <col min="1" max="1" width="10" style="9" customWidth="1"/>
    <col min="2" max="2" width="34.7109375" style="9" bestFit="1" customWidth="1"/>
    <col min="3" max="3" width="4.5703125" style="20" customWidth="1"/>
    <col min="4" max="4" width="12.85546875" style="9" customWidth="1"/>
    <col min="5" max="5" width="9.5703125" style="9" customWidth="1"/>
    <col min="6" max="6" width="12.28515625" style="9" customWidth="1"/>
    <col min="7" max="7" width="26" style="9" customWidth="1"/>
    <col min="8" max="8" width="9.85546875" style="9" customWidth="1"/>
    <col min="9" max="9" width="11.28515625" style="9" customWidth="1"/>
    <col min="10" max="10" width="10.42578125" style="9" customWidth="1"/>
    <col min="11" max="11" width="10.28515625" style="19" customWidth="1"/>
    <col min="12" max="12" width="12.42578125" style="19" customWidth="1"/>
    <col min="13" max="13" width="9.85546875" style="19" customWidth="1"/>
    <col min="14" max="14" width="15.5703125" style="9" bestFit="1" customWidth="1"/>
    <col min="15" max="15" width="2.7109375" style="9" customWidth="1"/>
    <col min="16" max="16" width="41.7109375" style="9" customWidth="1"/>
    <col min="17" max="16384" width="9.140625" style="9"/>
  </cols>
  <sheetData>
    <row r="1" spans="1:16" ht="12.75" x14ac:dyDescent="0.2">
      <c r="N1" s="37" t="s">
        <v>40</v>
      </c>
      <c r="O1" s="130"/>
    </row>
    <row r="2" spans="1:16" s="47" customFormat="1" ht="29.1" customHeight="1" x14ac:dyDescent="0.2">
      <c r="A2" s="131" t="s">
        <v>89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0"/>
    </row>
    <row r="3" spans="1:16" s="1" customFormat="1" ht="15.75" x14ac:dyDescent="0.25">
      <c r="A3" s="125" t="s">
        <v>26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30"/>
    </row>
    <row r="4" spans="1:16" s="1" customFormat="1" ht="15.75" x14ac:dyDescent="0.25">
      <c r="A4" s="126" t="s">
        <v>44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30"/>
    </row>
    <row r="5" spans="1:16" s="1" customFormat="1" ht="15.75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130"/>
    </row>
    <row r="6" spans="1:16" s="1" customFormat="1" ht="9.9499999999999993" customHeight="1" thickBot="1" x14ac:dyDescent="0.25">
      <c r="C6" s="2"/>
      <c r="K6" s="3"/>
      <c r="L6" s="3"/>
      <c r="M6" s="3"/>
      <c r="O6" s="130"/>
    </row>
    <row r="7" spans="1:16" s="1" customFormat="1" ht="15" customHeight="1" thickTop="1" x14ac:dyDescent="0.2">
      <c r="A7" s="81" t="s">
        <v>0</v>
      </c>
      <c r="B7" s="81"/>
      <c r="C7" s="81"/>
      <c r="D7" s="81"/>
      <c r="E7" s="140" t="s">
        <v>47</v>
      </c>
      <c r="F7" s="141"/>
      <c r="G7" s="141"/>
      <c r="H7" s="141"/>
      <c r="I7" s="141"/>
      <c r="J7" s="4"/>
      <c r="K7" s="132" t="s">
        <v>1</v>
      </c>
      <c r="L7" s="133"/>
      <c r="M7" s="133"/>
      <c r="N7" s="134"/>
      <c r="O7" s="130"/>
    </row>
    <row r="8" spans="1:16" s="1" customFormat="1" ht="15" customHeight="1" x14ac:dyDescent="0.2">
      <c r="A8" s="81" t="s">
        <v>10</v>
      </c>
      <c r="B8" s="81"/>
      <c r="C8" s="81"/>
      <c r="D8" s="81"/>
      <c r="E8" s="93" t="s">
        <v>48</v>
      </c>
      <c r="F8" s="94"/>
      <c r="G8" s="94"/>
      <c r="H8" s="94"/>
      <c r="I8" s="94"/>
      <c r="J8" s="4"/>
      <c r="K8" s="135" t="s">
        <v>2</v>
      </c>
      <c r="L8" s="136"/>
      <c r="M8" s="136"/>
      <c r="N8" s="137"/>
      <c r="O8" s="130"/>
    </row>
    <row r="9" spans="1:16" s="1" customFormat="1" ht="15" customHeight="1" x14ac:dyDescent="0.2">
      <c r="A9" s="81" t="s">
        <v>4</v>
      </c>
      <c r="B9" s="81"/>
      <c r="C9" s="81"/>
      <c r="D9" s="81"/>
      <c r="E9" s="82">
        <v>1000000</v>
      </c>
      <c r="F9" s="83"/>
      <c r="G9" s="83"/>
      <c r="H9" s="83"/>
      <c r="I9" s="83"/>
      <c r="J9" s="5"/>
      <c r="K9" s="6" t="s">
        <v>3</v>
      </c>
      <c r="L9" s="21"/>
      <c r="M9" s="142"/>
      <c r="N9" s="143"/>
      <c r="O9" s="130"/>
    </row>
    <row r="10" spans="1:16" s="1" customFormat="1" ht="15" customHeight="1" thickBot="1" x14ac:dyDescent="0.25">
      <c r="A10" s="81" t="s">
        <v>13</v>
      </c>
      <c r="B10" s="81"/>
      <c r="C10" s="81"/>
      <c r="D10" s="81"/>
      <c r="E10" s="82">
        <v>1000000</v>
      </c>
      <c r="F10" s="83"/>
      <c r="G10" s="83"/>
      <c r="H10" s="83"/>
      <c r="I10" s="83"/>
      <c r="J10" s="5"/>
      <c r="K10" s="23" t="s">
        <v>45</v>
      </c>
      <c r="L10" s="22"/>
      <c r="M10" s="138"/>
      <c r="N10" s="139"/>
      <c r="O10" s="130"/>
    </row>
    <row r="11" spans="1:16" s="1" customFormat="1" ht="15" customHeight="1" thickTop="1" x14ac:dyDescent="0.2">
      <c r="A11" s="81"/>
      <c r="B11" s="81"/>
      <c r="C11" s="81"/>
      <c r="D11" s="81"/>
      <c r="E11" s="93"/>
      <c r="F11" s="94"/>
      <c r="G11" s="94"/>
      <c r="H11" s="94"/>
      <c r="I11" s="94"/>
      <c r="J11" s="7"/>
      <c r="K11" s="8"/>
      <c r="L11" s="8"/>
      <c r="M11" s="8"/>
      <c r="O11" s="130"/>
    </row>
    <row r="12" spans="1:16" ht="12.75" customHeight="1" thickBot="1" x14ac:dyDescent="0.25">
      <c r="A12" s="89" t="s">
        <v>31</v>
      </c>
      <c r="B12" s="90"/>
      <c r="C12" s="84" t="s">
        <v>5</v>
      </c>
      <c r="D12" s="86" t="s">
        <v>25</v>
      </c>
      <c r="E12" s="87"/>
      <c r="F12" s="87"/>
      <c r="G12" s="87"/>
      <c r="H12" s="88"/>
      <c r="I12" s="96" t="s">
        <v>29</v>
      </c>
      <c r="J12" s="98" t="s">
        <v>1</v>
      </c>
      <c r="K12" s="102" t="s">
        <v>28</v>
      </c>
      <c r="L12" s="103"/>
      <c r="M12" s="103"/>
      <c r="N12" s="104"/>
      <c r="O12" s="130"/>
    </row>
    <row r="13" spans="1:16" s="10" customFormat="1" ht="90.75" customHeight="1" thickBot="1" x14ac:dyDescent="0.25">
      <c r="A13" s="91"/>
      <c r="B13" s="92"/>
      <c r="C13" s="85"/>
      <c r="D13" s="29" t="s">
        <v>46</v>
      </c>
      <c r="E13" s="29" t="s">
        <v>8</v>
      </c>
      <c r="F13" s="29" t="s">
        <v>14</v>
      </c>
      <c r="G13" s="29" t="s">
        <v>41</v>
      </c>
      <c r="H13" s="29" t="s">
        <v>43</v>
      </c>
      <c r="I13" s="97"/>
      <c r="J13" s="99"/>
      <c r="K13" s="43" t="s">
        <v>42</v>
      </c>
      <c r="L13" s="38" t="s">
        <v>11</v>
      </c>
      <c r="M13" s="50" t="s">
        <v>15</v>
      </c>
      <c r="N13" s="51" t="s">
        <v>16</v>
      </c>
      <c r="O13" s="130"/>
      <c r="P13" s="48" t="s">
        <v>73</v>
      </c>
    </row>
    <row r="14" spans="1:16" ht="15" customHeight="1" x14ac:dyDescent="0.2">
      <c r="A14" s="119" t="s">
        <v>17</v>
      </c>
      <c r="B14" s="120"/>
      <c r="C14" s="28">
        <v>1</v>
      </c>
      <c r="D14" s="25" t="s">
        <v>50</v>
      </c>
      <c r="E14" s="27">
        <v>42643</v>
      </c>
      <c r="F14" s="26" t="s">
        <v>49</v>
      </c>
      <c r="G14" s="26" t="s">
        <v>51</v>
      </c>
      <c r="H14" s="39">
        <v>100000</v>
      </c>
      <c r="I14" s="39">
        <v>100000</v>
      </c>
      <c r="J14" s="30"/>
      <c r="K14" s="100">
        <v>240000</v>
      </c>
      <c r="L14" s="116"/>
      <c r="M14" s="105">
        <f>SUM(I14:I16)+L14</f>
        <v>240000</v>
      </c>
      <c r="N14" s="110">
        <f>K14-M14</f>
        <v>0</v>
      </c>
      <c r="O14" s="130"/>
      <c r="P14" s="127" t="s">
        <v>64</v>
      </c>
    </row>
    <row r="15" spans="1:16" ht="15" customHeight="1" x14ac:dyDescent="0.2">
      <c r="A15" s="121"/>
      <c r="B15" s="122"/>
      <c r="C15" s="28">
        <f>C14+1</f>
        <v>2</v>
      </c>
      <c r="D15" s="25" t="s">
        <v>50</v>
      </c>
      <c r="E15" s="27">
        <v>42643</v>
      </c>
      <c r="F15" s="26" t="s">
        <v>49</v>
      </c>
      <c r="G15" s="26" t="s">
        <v>52</v>
      </c>
      <c r="H15" s="39">
        <v>50000</v>
      </c>
      <c r="I15" s="39">
        <v>50000</v>
      </c>
      <c r="J15" s="32"/>
      <c r="K15" s="101"/>
      <c r="L15" s="117"/>
      <c r="M15" s="106"/>
      <c r="N15" s="111"/>
      <c r="O15" s="130"/>
      <c r="P15" s="128"/>
    </row>
    <row r="16" spans="1:16" ht="15" customHeight="1" x14ac:dyDescent="0.2">
      <c r="A16" s="121"/>
      <c r="B16" s="122"/>
      <c r="C16" s="28">
        <f t="shared" ref="C16:C32" si="0">C15+1</f>
        <v>3</v>
      </c>
      <c r="D16" s="25" t="s">
        <v>53</v>
      </c>
      <c r="E16" s="27">
        <v>42674</v>
      </c>
      <c r="F16" s="26" t="s">
        <v>49</v>
      </c>
      <c r="G16" s="26" t="s">
        <v>54</v>
      </c>
      <c r="H16" s="39">
        <v>100000</v>
      </c>
      <c r="I16" s="39">
        <v>90000</v>
      </c>
      <c r="J16" s="32"/>
      <c r="K16" s="101"/>
      <c r="L16" s="117"/>
      <c r="M16" s="106"/>
      <c r="N16" s="52">
        <f>M14/K14</f>
        <v>1</v>
      </c>
      <c r="O16" s="130"/>
      <c r="P16" s="128"/>
    </row>
    <row r="17" spans="1:16" ht="15" customHeight="1" x14ac:dyDescent="0.2">
      <c r="A17" s="119" t="s">
        <v>30</v>
      </c>
      <c r="B17" s="120"/>
      <c r="C17" s="28">
        <f t="shared" si="0"/>
        <v>4</v>
      </c>
      <c r="D17" s="25" t="s">
        <v>50</v>
      </c>
      <c r="E17" s="27">
        <v>42643</v>
      </c>
      <c r="F17" s="26" t="s">
        <v>49</v>
      </c>
      <c r="G17" s="26" t="s">
        <v>56</v>
      </c>
      <c r="H17" s="39">
        <v>20000</v>
      </c>
      <c r="I17" s="39">
        <v>20000</v>
      </c>
      <c r="J17" s="32"/>
      <c r="K17" s="108">
        <v>60000</v>
      </c>
      <c r="L17" s="116"/>
      <c r="M17" s="105">
        <f>SUM(I17:I20)+L17</f>
        <v>60000</v>
      </c>
      <c r="N17" s="110">
        <f>K17-M17</f>
        <v>0</v>
      </c>
      <c r="O17" s="130"/>
      <c r="P17" s="128"/>
    </row>
    <row r="18" spans="1:16" ht="15" customHeight="1" x14ac:dyDescent="0.2">
      <c r="A18" s="121"/>
      <c r="B18" s="122"/>
      <c r="C18" s="28">
        <f t="shared" si="0"/>
        <v>5</v>
      </c>
      <c r="D18" s="25" t="s">
        <v>50</v>
      </c>
      <c r="E18" s="27">
        <v>42643</v>
      </c>
      <c r="F18" s="26" t="s">
        <v>49</v>
      </c>
      <c r="G18" s="26" t="s">
        <v>55</v>
      </c>
      <c r="H18" s="39">
        <v>13500</v>
      </c>
      <c r="I18" s="39">
        <v>13500</v>
      </c>
      <c r="J18" s="32"/>
      <c r="K18" s="101"/>
      <c r="L18" s="117"/>
      <c r="M18" s="106"/>
      <c r="N18" s="111"/>
      <c r="O18" s="130"/>
      <c r="P18" s="128"/>
    </row>
    <row r="19" spans="1:16" ht="15" customHeight="1" x14ac:dyDescent="0.2">
      <c r="A19" s="121"/>
      <c r="B19" s="122"/>
      <c r="C19" s="28">
        <f t="shared" si="0"/>
        <v>6</v>
      </c>
      <c r="D19" s="25" t="s">
        <v>53</v>
      </c>
      <c r="E19" s="27">
        <v>42674</v>
      </c>
      <c r="F19" s="26" t="s">
        <v>49</v>
      </c>
      <c r="G19" s="26" t="s">
        <v>57</v>
      </c>
      <c r="H19" s="39">
        <v>20000</v>
      </c>
      <c r="I19" s="39">
        <v>20000</v>
      </c>
      <c r="J19" s="32"/>
      <c r="K19" s="101"/>
      <c r="L19" s="117"/>
      <c r="M19" s="106"/>
      <c r="N19" s="114">
        <f>M17/K17</f>
        <v>1</v>
      </c>
      <c r="O19" s="130"/>
      <c r="P19" s="128"/>
    </row>
    <row r="20" spans="1:16" ht="15" customHeight="1" thickBot="1" x14ac:dyDescent="0.25">
      <c r="A20" s="123"/>
      <c r="B20" s="124"/>
      <c r="C20" s="28">
        <f t="shared" si="0"/>
        <v>7</v>
      </c>
      <c r="D20" s="25" t="s">
        <v>50</v>
      </c>
      <c r="E20" s="27">
        <v>42643</v>
      </c>
      <c r="F20" s="26" t="s">
        <v>49</v>
      </c>
      <c r="G20" s="26" t="s">
        <v>58</v>
      </c>
      <c r="H20" s="39">
        <v>13500</v>
      </c>
      <c r="I20" s="39">
        <v>6500</v>
      </c>
      <c r="J20" s="32"/>
      <c r="K20" s="109"/>
      <c r="L20" s="118"/>
      <c r="M20" s="107"/>
      <c r="N20" s="115"/>
      <c r="O20" s="130"/>
      <c r="P20" s="129"/>
    </row>
    <row r="21" spans="1:16" ht="15" customHeight="1" x14ac:dyDescent="0.2">
      <c r="A21" s="59" t="s">
        <v>32</v>
      </c>
      <c r="B21" s="46" t="s">
        <v>33</v>
      </c>
      <c r="C21" s="28">
        <f t="shared" si="0"/>
        <v>8</v>
      </c>
      <c r="D21" s="25" t="s">
        <v>75</v>
      </c>
      <c r="E21" s="27">
        <v>42648</v>
      </c>
      <c r="F21" s="26" t="s">
        <v>76</v>
      </c>
      <c r="G21" s="26" t="s">
        <v>80</v>
      </c>
      <c r="H21" s="39">
        <v>95000</v>
      </c>
      <c r="I21" s="39">
        <v>95000</v>
      </c>
      <c r="J21" s="32"/>
      <c r="K21" s="112">
        <v>450000</v>
      </c>
      <c r="L21" s="75"/>
      <c r="M21" s="77">
        <f>SUM(I21:I29)+L21</f>
        <v>495000</v>
      </c>
      <c r="N21" s="53">
        <f>K21-M21</f>
        <v>-45000</v>
      </c>
      <c r="O21" s="130"/>
    </row>
    <row r="22" spans="1:16" ht="15" customHeight="1" x14ac:dyDescent="0.2">
      <c r="A22" s="60"/>
      <c r="B22" s="46" t="s">
        <v>35</v>
      </c>
      <c r="C22" s="28">
        <f t="shared" si="0"/>
        <v>9</v>
      </c>
      <c r="D22" s="25" t="s">
        <v>59</v>
      </c>
      <c r="E22" s="27">
        <v>42597</v>
      </c>
      <c r="F22" s="26" t="s">
        <v>60</v>
      </c>
      <c r="G22" s="26" t="s">
        <v>61</v>
      </c>
      <c r="H22" s="39">
        <v>80000</v>
      </c>
      <c r="I22" s="39">
        <v>80000</v>
      </c>
      <c r="J22" s="32"/>
      <c r="K22" s="113"/>
      <c r="L22" s="76"/>
      <c r="M22" s="78"/>
      <c r="N22" s="54"/>
      <c r="O22" s="130"/>
    </row>
    <row r="23" spans="1:16" ht="15" customHeight="1" x14ac:dyDescent="0.2">
      <c r="A23" s="60"/>
      <c r="B23" s="46" t="s">
        <v>35</v>
      </c>
      <c r="C23" s="28">
        <f t="shared" si="0"/>
        <v>10</v>
      </c>
      <c r="D23" s="25" t="s">
        <v>62</v>
      </c>
      <c r="E23" s="27">
        <v>42627</v>
      </c>
      <c r="F23" s="26" t="s">
        <v>60</v>
      </c>
      <c r="G23" s="26" t="s">
        <v>63</v>
      </c>
      <c r="H23" s="39">
        <v>85000</v>
      </c>
      <c r="I23" s="39">
        <v>85000</v>
      </c>
      <c r="J23" s="32"/>
      <c r="K23" s="113"/>
      <c r="L23" s="76"/>
      <c r="M23" s="78"/>
      <c r="N23" s="54"/>
      <c r="O23" s="130"/>
    </row>
    <row r="24" spans="1:16" ht="15" customHeight="1" x14ac:dyDescent="0.2">
      <c r="A24" s="60"/>
      <c r="B24" s="46" t="s">
        <v>37</v>
      </c>
      <c r="C24" s="28">
        <f t="shared" si="0"/>
        <v>11</v>
      </c>
      <c r="D24" s="25" t="s">
        <v>68</v>
      </c>
      <c r="E24" s="27">
        <v>42532</v>
      </c>
      <c r="F24" s="26" t="s">
        <v>69</v>
      </c>
      <c r="G24" s="26" t="s">
        <v>70</v>
      </c>
      <c r="H24" s="39">
        <v>124000</v>
      </c>
      <c r="I24" s="39">
        <v>55000</v>
      </c>
      <c r="J24" s="32"/>
      <c r="K24" s="113"/>
      <c r="L24" s="76"/>
      <c r="M24" s="78"/>
      <c r="N24" s="54"/>
      <c r="O24" s="130"/>
    </row>
    <row r="25" spans="1:16" ht="15" customHeight="1" x14ac:dyDescent="0.2">
      <c r="A25" s="60"/>
      <c r="B25" s="79" t="s">
        <v>38</v>
      </c>
      <c r="C25" s="49">
        <f>C24+1</f>
        <v>12</v>
      </c>
      <c r="D25" s="25" t="s">
        <v>65</v>
      </c>
      <c r="E25" s="27">
        <v>42537</v>
      </c>
      <c r="F25" s="26" t="s">
        <v>66</v>
      </c>
      <c r="G25" s="26" t="s">
        <v>67</v>
      </c>
      <c r="H25" s="39">
        <v>125948</v>
      </c>
      <c r="I25" s="39">
        <v>126944</v>
      </c>
      <c r="J25" s="32"/>
      <c r="K25" s="113"/>
      <c r="L25" s="76"/>
      <c r="M25" s="78"/>
      <c r="N25" s="54"/>
      <c r="O25" s="130"/>
      <c r="P25" s="9" t="s">
        <v>72</v>
      </c>
    </row>
    <row r="26" spans="1:16" ht="15" customHeight="1" x14ac:dyDescent="0.2">
      <c r="A26" s="60"/>
      <c r="B26" s="80"/>
      <c r="C26" s="49">
        <f>C25</f>
        <v>12</v>
      </c>
      <c r="D26" s="25"/>
      <c r="E26" s="27"/>
      <c r="F26" s="26"/>
      <c r="G26" s="26" t="s">
        <v>74</v>
      </c>
      <c r="H26" s="39"/>
      <c r="I26" s="39"/>
      <c r="J26" s="32"/>
      <c r="K26" s="113"/>
      <c r="L26" s="76"/>
      <c r="M26" s="78"/>
      <c r="N26" s="54"/>
      <c r="O26" s="130"/>
      <c r="P26" s="57" t="s">
        <v>71</v>
      </c>
    </row>
    <row r="27" spans="1:16" ht="15" customHeight="1" x14ac:dyDescent="0.2">
      <c r="A27" s="60"/>
      <c r="B27" s="46" t="s">
        <v>38</v>
      </c>
      <c r="C27" s="49">
        <f>C26+1</f>
        <v>13</v>
      </c>
      <c r="D27" s="25" t="s">
        <v>79</v>
      </c>
      <c r="E27" s="27">
        <v>42602</v>
      </c>
      <c r="F27" s="26" t="s">
        <v>78</v>
      </c>
      <c r="G27" s="26" t="s">
        <v>77</v>
      </c>
      <c r="H27" s="39">
        <v>50000</v>
      </c>
      <c r="I27" s="39">
        <v>50000</v>
      </c>
      <c r="J27" s="32"/>
      <c r="K27" s="113"/>
      <c r="L27" s="76"/>
      <c r="M27" s="78"/>
      <c r="N27" s="54"/>
      <c r="O27" s="130"/>
    </row>
    <row r="28" spans="1:16" ht="15" customHeight="1" x14ac:dyDescent="0.2">
      <c r="A28" s="60"/>
      <c r="B28" s="46" t="s">
        <v>39</v>
      </c>
      <c r="C28" s="49">
        <f>C27+1</f>
        <v>14</v>
      </c>
      <c r="D28" s="25" t="s">
        <v>86</v>
      </c>
      <c r="E28" s="27">
        <v>42656</v>
      </c>
      <c r="F28" s="26" t="s">
        <v>87</v>
      </c>
      <c r="G28" s="26" t="s">
        <v>81</v>
      </c>
      <c r="H28" s="39">
        <v>25000</v>
      </c>
      <c r="I28" s="39">
        <v>3056</v>
      </c>
      <c r="J28" s="32"/>
      <c r="K28" s="113"/>
      <c r="L28" s="76"/>
      <c r="M28" s="78"/>
      <c r="N28" s="54"/>
      <c r="O28" s="130"/>
    </row>
    <row r="29" spans="1:16" ht="15" customHeight="1" x14ac:dyDescent="0.2">
      <c r="A29" s="60"/>
      <c r="B29" s="42"/>
      <c r="C29" s="28">
        <f>C28+1</f>
        <v>15</v>
      </c>
      <c r="D29" s="25"/>
      <c r="E29" s="25"/>
      <c r="F29" s="26"/>
      <c r="G29" s="26"/>
      <c r="H29" s="39"/>
      <c r="I29" s="39"/>
      <c r="J29" s="32"/>
      <c r="K29" s="113"/>
      <c r="L29" s="76"/>
      <c r="M29" s="78"/>
      <c r="N29" s="55">
        <f>M21/K21</f>
        <v>1.1000000000000001</v>
      </c>
      <c r="O29" s="130"/>
    </row>
    <row r="30" spans="1:16" ht="15" customHeight="1" x14ac:dyDescent="0.2">
      <c r="A30" s="70" t="s">
        <v>12</v>
      </c>
      <c r="B30" s="71"/>
      <c r="C30" s="28">
        <f>C29+1</f>
        <v>16</v>
      </c>
      <c r="D30" s="25" t="s">
        <v>83</v>
      </c>
      <c r="E30" s="27">
        <v>42714</v>
      </c>
      <c r="F30" s="26" t="s">
        <v>88</v>
      </c>
      <c r="G30" s="26" t="s">
        <v>82</v>
      </c>
      <c r="H30" s="39">
        <v>850000</v>
      </c>
      <c r="I30" s="39">
        <v>205000</v>
      </c>
      <c r="J30" s="32"/>
      <c r="K30" s="65">
        <v>250000</v>
      </c>
      <c r="L30" s="75"/>
      <c r="M30" s="77">
        <f>SUM(I30:I32)</f>
        <v>205000</v>
      </c>
      <c r="N30" s="64">
        <f>K30-M30</f>
        <v>45000</v>
      </c>
      <c r="O30" s="130"/>
    </row>
    <row r="31" spans="1:16" ht="15" customHeight="1" x14ac:dyDescent="0.2">
      <c r="A31" s="72"/>
      <c r="B31" s="73"/>
      <c r="C31" s="28">
        <f t="shared" si="0"/>
        <v>17</v>
      </c>
      <c r="D31" s="25"/>
      <c r="E31" s="25"/>
      <c r="F31" s="26"/>
      <c r="G31" s="26"/>
      <c r="H31" s="39"/>
      <c r="I31" s="39"/>
      <c r="J31" s="32"/>
      <c r="K31" s="65"/>
      <c r="L31" s="76"/>
      <c r="M31" s="78"/>
      <c r="N31" s="64"/>
      <c r="O31" s="130"/>
    </row>
    <row r="32" spans="1:16" ht="15" customHeight="1" thickBot="1" x14ac:dyDescent="0.25">
      <c r="A32" s="72"/>
      <c r="B32" s="73"/>
      <c r="C32" s="28">
        <f t="shared" si="0"/>
        <v>18</v>
      </c>
      <c r="D32" s="31"/>
      <c r="E32" s="25"/>
      <c r="F32" s="26"/>
      <c r="G32" s="26"/>
      <c r="H32" s="39"/>
      <c r="I32" s="39"/>
      <c r="J32" s="32"/>
      <c r="K32" s="65"/>
      <c r="L32" s="76"/>
      <c r="M32" s="78"/>
      <c r="N32" s="56">
        <f>M30/K30</f>
        <v>0.82</v>
      </c>
      <c r="O32" s="130"/>
    </row>
    <row r="33" spans="1:15" ht="26.25" customHeight="1" x14ac:dyDescent="0.2">
      <c r="A33" s="61" t="s">
        <v>9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3"/>
      <c r="O33" s="130"/>
    </row>
    <row r="34" spans="1:15" ht="12.75" customHeight="1" x14ac:dyDescent="0.2">
      <c r="A34" s="66" t="s">
        <v>6</v>
      </c>
      <c r="B34" s="67"/>
      <c r="C34" s="67"/>
      <c r="D34" s="67"/>
      <c r="E34" s="67"/>
      <c r="F34" s="67"/>
      <c r="G34" s="68"/>
      <c r="H34" s="11">
        <f>SUM(H14:H32)</f>
        <v>1751948</v>
      </c>
      <c r="I34" s="11">
        <f>IF(SUM(I14:I32)&gt;SUM(K14:K32),"Túl sok!!!",SUM(I14:I32))</f>
        <v>1000000</v>
      </c>
      <c r="J34" s="11">
        <f>SUM(J14:J32)</f>
        <v>0</v>
      </c>
      <c r="K34" s="11">
        <f>SUM(K14:K32)</f>
        <v>1000000</v>
      </c>
      <c r="L34" s="11">
        <f>SUM(L14:L32)</f>
        <v>0</v>
      </c>
      <c r="M34" s="11">
        <f>SUM(M14:M32)</f>
        <v>1000000</v>
      </c>
      <c r="N34" s="12"/>
      <c r="O34" s="130"/>
    </row>
    <row r="35" spans="1:15" x14ac:dyDescent="0.2">
      <c r="A35" s="34" t="s">
        <v>21</v>
      </c>
      <c r="B35" s="34"/>
    </row>
    <row r="37" spans="1:15" ht="32.25" customHeight="1" x14ac:dyDescent="0.2">
      <c r="A37" s="74" t="s">
        <v>18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44"/>
    </row>
    <row r="38" spans="1:15" s="40" customFormat="1" ht="33.75" customHeight="1" x14ac:dyDescent="0.2">
      <c r="A38" s="69" t="s">
        <v>27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45"/>
    </row>
    <row r="39" spans="1:15" ht="24" customHeight="1" x14ac:dyDescent="0.2">
      <c r="A39" s="58" t="s">
        <v>19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33"/>
    </row>
    <row r="40" spans="1:15" ht="12.75" x14ac:dyDescent="0.2">
      <c r="A40" s="58" t="s">
        <v>20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33"/>
    </row>
    <row r="41" spans="1:15" ht="18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 spans="1:15" ht="12.75" x14ac:dyDescent="0.2">
      <c r="A42" s="36" t="s">
        <v>7</v>
      </c>
      <c r="B42" s="36" t="s">
        <v>84</v>
      </c>
      <c r="C42" s="95" t="s">
        <v>85</v>
      </c>
      <c r="D42" s="95"/>
      <c r="E42" s="95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1:15" ht="12.75" x14ac:dyDescent="0.2">
      <c r="A43" s="13" t="s">
        <v>23</v>
      </c>
      <c r="B43" s="13"/>
      <c r="C43" s="14"/>
      <c r="D43" s="14"/>
      <c r="E43" s="14"/>
      <c r="F43" s="14"/>
      <c r="G43" s="35" t="s">
        <v>24</v>
      </c>
      <c r="H43" s="14"/>
      <c r="I43" s="14"/>
      <c r="J43" s="14"/>
      <c r="K43" s="14"/>
      <c r="L43" s="14"/>
      <c r="M43" s="14"/>
      <c r="N43" s="14"/>
      <c r="O43" s="14"/>
    </row>
    <row r="44" spans="1:15" ht="12.75" x14ac:dyDescent="0.2">
      <c r="A44" s="13"/>
      <c r="B44" s="13"/>
      <c r="C44" s="14"/>
      <c r="D44" s="14"/>
      <c r="E44" s="14"/>
      <c r="F44" s="14"/>
      <c r="G44" s="35" t="s">
        <v>22</v>
      </c>
      <c r="H44" s="14"/>
      <c r="I44" s="14"/>
      <c r="J44" s="14"/>
      <c r="K44" s="14"/>
      <c r="L44" s="14"/>
      <c r="M44" s="14"/>
      <c r="N44" s="14"/>
      <c r="O44" s="14"/>
    </row>
    <row r="45" spans="1:15" ht="6" customHeight="1" x14ac:dyDescent="0.2">
      <c r="C45" s="9"/>
      <c r="K45" s="9"/>
      <c r="L45" s="9"/>
      <c r="M45" s="9"/>
    </row>
    <row r="46" spans="1:15" ht="12" x14ac:dyDescent="0.2">
      <c r="A46" s="15"/>
      <c r="B46" s="15"/>
      <c r="C46" s="16"/>
      <c r="D46" s="16"/>
      <c r="E46" s="16"/>
      <c r="F46" s="16"/>
      <c r="G46" s="16"/>
      <c r="K46" s="9"/>
      <c r="L46" s="9"/>
      <c r="M46" s="9"/>
    </row>
    <row r="47" spans="1:15" ht="12" x14ac:dyDescent="0.2">
      <c r="A47" s="17"/>
      <c r="B47" s="17"/>
      <c r="C47" s="16"/>
      <c r="D47" s="16"/>
      <c r="E47" s="16"/>
      <c r="F47" s="16"/>
      <c r="G47" s="16"/>
      <c r="K47" s="9"/>
      <c r="L47" s="9"/>
      <c r="M47" s="9"/>
    </row>
    <row r="48" spans="1:15" ht="12" x14ac:dyDescent="0.2">
      <c r="A48" s="17"/>
      <c r="B48" s="17"/>
      <c r="C48" s="18"/>
      <c r="D48" s="16"/>
      <c r="E48" s="16"/>
      <c r="F48" s="16"/>
      <c r="G48" s="16"/>
    </row>
    <row r="49" spans="1:7" ht="12" x14ac:dyDescent="0.2">
      <c r="A49" s="17"/>
      <c r="B49" s="17"/>
      <c r="C49" s="18"/>
      <c r="D49" s="16"/>
      <c r="E49" s="16"/>
      <c r="F49" s="16"/>
      <c r="G49" s="16"/>
    </row>
    <row r="50" spans="1:7" ht="12" x14ac:dyDescent="0.2">
      <c r="A50" s="17"/>
      <c r="B50" s="17"/>
      <c r="C50" s="18"/>
      <c r="D50" s="16"/>
      <c r="E50" s="16"/>
      <c r="F50" s="16"/>
      <c r="G50" s="16"/>
    </row>
    <row r="51" spans="1:7" ht="12" x14ac:dyDescent="0.2">
      <c r="A51" s="17"/>
      <c r="B51" s="17"/>
      <c r="C51" s="18"/>
      <c r="D51" s="16"/>
      <c r="E51" s="16"/>
      <c r="F51" s="16"/>
      <c r="G51" s="16"/>
    </row>
    <row r="52" spans="1:7" ht="12" x14ac:dyDescent="0.2">
      <c r="A52" s="17"/>
      <c r="B52" s="17"/>
      <c r="C52" s="18"/>
      <c r="D52" s="16"/>
      <c r="E52" s="16"/>
      <c r="F52" s="16"/>
      <c r="G52" s="16"/>
    </row>
    <row r="53" spans="1:7" ht="12" x14ac:dyDescent="0.2">
      <c r="A53" s="17"/>
      <c r="B53" s="17"/>
      <c r="C53" s="18"/>
      <c r="D53" s="16"/>
      <c r="E53" s="16"/>
      <c r="F53" s="16"/>
      <c r="G53" s="16"/>
    </row>
  </sheetData>
  <mergeCells count="53">
    <mergeCell ref="A14:B16"/>
    <mergeCell ref="A17:B20"/>
    <mergeCell ref="A3:N3"/>
    <mergeCell ref="A4:N4"/>
    <mergeCell ref="P14:P20"/>
    <mergeCell ref="O1:O34"/>
    <mergeCell ref="A2:N2"/>
    <mergeCell ref="A7:D7"/>
    <mergeCell ref="A9:D9"/>
    <mergeCell ref="A10:D10"/>
    <mergeCell ref="K7:N7"/>
    <mergeCell ref="K8:N8"/>
    <mergeCell ref="M10:N10"/>
    <mergeCell ref="E7:I7"/>
    <mergeCell ref="M9:N9"/>
    <mergeCell ref="E8:I8"/>
    <mergeCell ref="C42:E42"/>
    <mergeCell ref="I12:I13"/>
    <mergeCell ref="J12:J13"/>
    <mergeCell ref="K14:K16"/>
    <mergeCell ref="K12:N12"/>
    <mergeCell ref="M17:M20"/>
    <mergeCell ref="K17:K20"/>
    <mergeCell ref="N14:N15"/>
    <mergeCell ref="N17:N18"/>
    <mergeCell ref="K21:K29"/>
    <mergeCell ref="N19:N20"/>
    <mergeCell ref="M14:M16"/>
    <mergeCell ref="L21:L29"/>
    <mergeCell ref="M21:M29"/>
    <mergeCell ref="L14:L16"/>
    <mergeCell ref="L17:L20"/>
    <mergeCell ref="A8:D8"/>
    <mergeCell ref="E10:I10"/>
    <mergeCell ref="C12:C13"/>
    <mergeCell ref="D12:H12"/>
    <mergeCell ref="A12:B13"/>
    <mergeCell ref="A11:D11"/>
    <mergeCell ref="E11:I11"/>
    <mergeCell ref="E9:I9"/>
    <mergeCell ref="A39:N39"/>
    <mergeCell ref="A21:A29"/>
    <mergeCell ref="A40:N40"/>
    <mergeCell ref="A33:N33"/>
    <mergeCell ref="N30:N31"/>
    <mergeCell ref="K30:K32"/>
    <mergeCell ref="A34:G34"/>
    <mergeCell ref="A38:N38"/>
    <mergeCell ref="A30:B32"/>
    <mergeCell ref="A37:N37"/>
    <mergeCell ref="L30:L32"/>
    <mergeCell ref="M30:M32"/>
    <mergeCell ref="B25:B26"/>
  </mergeCells>
  <phoneticPr fontId="1" type="noConversion"/>
  <dataValidations count="1">
    <dataValidation type="list" allowBlank="1" showInputMessage="1" showErrorMessage="1" prompt="Dologi kiadás további részletezése" sqref="B21:B25 B27:B29">
      <formula1>dologi_kiadások</formula1>
    </dataValidation>
  </dataValidations>
  <printOptions horizontalCentered="1"/>
  <pageMargins left="0.35433070866141736" right="0.31496062992125984" top="0.39370078740157483" bottom="0.59055118110236227" header="0.35433070866141736" footer="0.31496062992125984"/>
  <pageSetup paperSize="9" scale="61" fitToHeight="9" orientation="landscape" r:id="rId1"/>
  <headerFooter alignWithMargins="0">
    <oddFooter>&amp;P. oldal, összesen: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B1:B7"/>
  <sheetViews>
    <sheetView workbookViewId="0">
      <selection activeCell="B1" sqref="B1:B7"/>
    </sheetView>
  </sheetViews>
  <sheetFormatPr defaultRowHeight="12.75" x14ac:dyDescent="0.2"/>
  <cols>
    <col min="2" max="2" width="46.42578125" customWidth="1"/>
  </cols>
  <sheetData>
    <row r="1" spans="2:2" x14ac:dyDescent="0.2">
      <c r="B1" s="41" t="s">
        <v>33</v>
      </c>
    </row>
    <row r="2" spans="2:2" x14ac:dyDescent="0.2">
      <c r="B2" s="41" t="s">
        <v>34</v>
      </c>
    </row>
    <row r="3" spans="2:2" x14ac:dyDescent="0.2">
      <c r="B3" s="41" t="s">
        <v>35</v>
      </c>
    </row>
    <row r="4" spans="2:2" x14ac:dyDescent="0.2">
      <c r="B4" s="41" t="s">
        <v>36</v>
      </c>
    </row>
    <row r="5" spans="2:2" x14ac:dyDescent="0.2">
      <c r="B5" s="41" t="s">
        <v>37</v>
      </c>
    </row>
    <row r="6" spans="2:2" x14ac:dyDescent="0.2">
      <c r="B6" s="41" t="s">
        <v>38</v>
      </c>
    </row>
    <row r="7" spans="2:2" x14ac:dyDescent="0.2">
      <c r="B7" s="4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számlaösszesítő</vt:lpstr>
      <vt:lpstr>Munka1</vt:lpstr>
      <vt:lpstr>dologi_kiadások</vt:lpstr>
      <vt:lpstr>számlaösszesítő!Nyomtatási_cím</vt:lpstr>
      <vt:lpstr>számlaösszesítő!Nyomtatási_terület</vt:lpstr>
    </vt:vector>
  </TitlesOfParts>
  <Company>FMM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szatmari.andrea</dc:creator>
  <cp:lastModifiedBy>Könyvelés 2</cp:lastModifiedBy>
  <cp:lastPrinted>2016-11-03T14:07:09Z</cp:lastPrinted>
  <dcterms:created xsi:type="dcterms:W3CDTF">2009-04-27T13:21:59Z</dcterms:created>
  <dcterms:modified xsi:type="dcterms:W3CDTF">2016-11-04T08:44:46Z</dcterms:modified>
</cp:coreProperties>
</file>